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350" windowHeight="10350"/>
  </bookViews>
  <sheets>
    <sheet name="Sheet2" sheetId="2" r:id="rId1"/>
    <sheet name="Sheet3" sheetId="3" r:id="rId2"/>
  </sheets>
  <calcPr calcId="144525"/>
</workbook>
</file>

<file path=xl/sharedStrings.xml><?xml version="1.0" encoding="utf-8"?>
<sst xmlns="http://schemas.openxmlformats.org/spreadsheetml/2006/main" count="46" uniqueCount="22">
  <si>
    <t>附件2</t>
  </si>
  <si>
    <t>水稻、玉米、马铃薯种植保险拟提标、提高市级保费补贴比例对比测算表</t>
  </si>
  <si>
    <r>
      <rPr>
        <sz val="14"/>
        <rFont val="仿宋_GB2312"/>
        <charset val="134"/>
      </rPr>
      <t>水稻种植保险拟提标、提高市级保费补贴比例对比测算表</t>
    </r>
  </si>
  <si>
    <r>
      <t>2024-2026</t>
    </r>
    <r>
      <rPr>
        <b/>
        <sz val="12"/>
        <rFont val="仿宋_GB2312"/>
        <charset val="134"/>
      </rPr>
      <t>年水稻种植保险</t>
    </r>
  </si>
  <si>
    <r>
      <rPr>
        <b/>
        <sz val="12"/>
        <rFont val="仿宋_GB2312"/>
        <charset val="134"/>
      </rPr>
      <t>费率</t>
    </r>
  </si>
  <si>
    <r>
      <rPr>
        <b/>
        <sz val="12"/>
        <rFont val="仿宋_GB2312"/>
        <charset val="134"/>
      </rPr>
      <t>单位保额（元</t>
    </r>
    <r>
      <rPr>
        <b/>
        <sz val="12"/>
        <rFont val="Times New Roman"/>
        <charset val="134"/>
      </rPr>
      <t>/</t>
    </r>
    <r>
      <rPr>
        <b/>
        <sz val="12"/>
        <rFont val="仿宋_GB2312"/>
        <charset val="134"/>
      </rPr>
      <t>亩）</t>
    </r>
  </si>
  <si>
    <r>
      <rPr>
        <b/>
        <sz val="12"/>
        <rFont val="仿宋_GB2312"/>
        <charset val="134"/>
      </rPr>
      <t>中央补贴比例</t>
    </r>
  </si>
  <si>
    <r>
      <rPr>
        <b/>
        <sz val="12"/>
        <rFont val="仿宋_GB2312"/>
        <charset val="134"/>
      </rPr>
      <t>市级补贴比例</t>
    </r>
  </si>
  <si>
    <r>
      <rPr>
        <b/>
        <sz val="12"/>
        <rFont val="仿宋_GB2312"/>
        <charset val="134"/>
      </rPr>
      <t>镇级补贴比例</t>
    </r>
  </si>
  <si>
    <r>
      <rPr>
        <b/>
        <sz val="12"/>
        <rFont val="仿宋_GB2312"/>
        <charset val="134"/>
      </rPr>
      <t>农户负担比例</t>
    </r>
  </si>
  <si>
    <r>
      <rPr>
        <b/>
        <sz val="12"/>
        <rFont val="仿宋_GB2312"/>
        <charset val="134"/>
      </rPr>
      <t>市级补贴每亩增加补贴（元）</t>
    </r>
  </si>
  <si>
    <r>
      <rPr>
        <b/>
        <sz val="12"/>
        <rFont val="仿宋_GB2312"/>
        <charset val="134"/>
      </rPr>
      <t>按</t>
    </r>
    <r>
      <rPr>
        <b/>
        <sz val="12"/>
        <rFont val="Times New Roman"/>
        <charset val="134"/>
      </rPr>
      <t>2023</t>
    </r>
    <r>
      <rPr>
        <b/>
        <sz val="12"/>
        <rFont val="仿宋_GB2312"/>
        <charset val="134"/>
      </rPr>
      <t>年投保面积</t>
    </r>
    <r>
      <rPr>
        <b/>
        <sz val="12"/>
        <rFont val="Times New Roman"/>
        <charset val="134"/>
      </rPr>
      <t xml:space="preserve">
</t>
    </r>
    <r>
      <rPr>
        <b/>
        <sz val="12"/>
        <rFont val="仿宋_GB2312"/>
        <charset val="134"/>
      </rPr>
      <t>市级财政补贴将增加预算（元）</t>
    </r>
  </si>
  <si>
    <r>
      <rPr>
        <b/>
        <sz val="12"/>
        <rFont val="仿宋_GB2312"/>
        <charset val="134"/>
      </rPr>
      <t>提标前（省方案）</t>
    </r>
  </si>
  <si>
    <r>
      <rPr>
        <b/>
        <sz val="12"/>
        <rFont val="仿宋_GB2312"/>
        <charset val="134"/>
      </rPr>
      <t>单位保费（元）</t>
    </r>
  </si>
  <si>
    <r>
      <rPr>
        <b/>
        <sz val="12"/>
        <rFont val="仿宋_GB2312"/>
        <charset val="134"/>
      </rPr>
      <t>提标后（</t>
    </r>
    <r>
      <rPr>
        <b/>
        <sz val="12"/>
        <rFont val="Times New Roman"/>
        <charset val="134"/>
      </rPr>
      <t>1200</t>
    </r>
    <r>
      <rPr>
        <b/>
        <sz val="12"/>
        <rFont val="仿宋_GB2312"/>
        <charset val="134"/>
      </rPr>
      <t>元保额）</t>
    </r>
  </si>
  <si>
    <r>
      <rPr>
        <b/>
        <sz val="12"/>
        <rFont val="仿宋_GB2312"/>
        <charset val="134"/>
      </rPr>
      <t>提标后（</t>
    </r>
    <r>
      <rPr>
        <b/>
        <sz val="12"/>
        <rFont val="Times New Roman"/>
        <charset val="134"/>
      </rPr>
      <t>1200</t>
    </r>
    <r>
      <rPr>
        <b/>
        <sz val="12"/>
        <rFont val="仿宋_GB2312"/>
        <charset val="134"/>
      </rPr>
      <t>元保额、市级负担农户部分保费）</t>
    </r>
  </si>
  <si>
    <r>
      <rPr>
        <sz val="14"/>
        <rFont val="仿宋_GB2312"/>
        <charset val="134"/>
      </rPr>
      <t>玉米种植保险提高市级保费补贴比例对比测算表</t>
    </r>
  </si>
  <si>
    <r>
      <t>2024-2026</t>
    </r>
    <r>
      <rPr>
        <b/>
        <sz val="12"/>
        <rFont val="仿宋_GB2312"/>
        <charset val="134"/>
      </rPr>
      <t>年玉米种植保险</t>
    </r>
  </si>
  <si>
    <r>
      <rPr>
        <b/>
        <sz val="12"/>
        <rFont val="仿宋_GB2312"/>
        <charset val="134"/>
      </rPr>
      <t>提标前（省方案）甜玉米</t>
    </r>
  </si>
  <si>
    <r>
      <rPr>
        <b/>
        <sz val="12"/>
        <rFont val="仿宋_GB2312"/>
        <charset val="134"/>
      </rPr>
      <t>提标后（市级负担农户部分保费）</t>
    </r>
  </si>
  <si>
    <r>
      <rPr>
        <sz val="14"/>
        <rFont val="仿宋_GB2312"/>
        <charset val="134"/>
      </rPr>
      <t>马铃薯种植保险提高市级保费补贴比例对比测算表</t>
    </r>
  </si>
  <si>
    <r>
      <t>2024-2026</t>
    </r>
    <r>
      <rPr>
        <b/>
        <sz val="12"/>
        <rFont val="仿宋_GB2312"/>
        <charset val="134"/>
      </rPr>
      <t>年马铃薯种植保险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</si>
</sst>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2"/>
      <name val="宋体"/>
      <charset val="134"/>
    </font>
    <font>
      <sz val="12"/>
      <name val="Times New Roman"/>
      <charset val="134"/>
    </font>
    <font>
      <sz val="16"/>
      <name val="黑体"/>
      <charset val="134"/>
    </font>
    <font>
      <sz val="12"/>
      <name val="方正小标宋_GBK"/>
      <charset val="134"/>
    </font>
    <font>
      <sz val="16"/>
      <name val="方正小标宋_GBK"/>
      <charset val="134"/>
    </font>
    <font>
      <sz val="14"/>
      <name val="Times New Roman"/>
      <charset val="134"/>
    </font>
    <font>
      <b/>
      <sz val="16"/>
      <name val="Times New Roman"/>
      <charset val="134"/>
    </font>
    <font>
      <b/>
      <sz val="12"/>
      <name val="Times New Roman"/>
      <charset val="134"/>
    </font>
    <font>
      <sz val="11"/>
      <color theme="1"/>
      <name val="Times New Roman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indexed="8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FF0000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4"/>
      <name val="仿宋_GB2312"/>
      <charset val="134"/>
    </font>
    <font>
      <b/>
      <sz val="12"/>
      <name val="仿宋_GB2312"/>
      <charset val="134"/>
    </font>
  </fonts>
  <fills count="3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10" fillId="18" borderId="0" applyNumberFormat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23" borderId="0" applyNumberFormat="false" applyBorder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0" fontId="10" fillId="20" borderId="0" applyNumberFormat="false" applyBorder="false" applyAlignment="false" applyProtection="false">
      <alignment vertical="center"/>
    </xf>
    <xf numFmtId="0" fontId="10" fillId="26" borderId="0" applyNumberFormat="false" applyBorder="false" applyAlignment="false" applyProtection="false">
      <alignment vertical="center"/>
    </xf>
    <xf numFmtId="0" fontId="10" fillId="21" borderId="0" applyNumberFormat="false" applyBorder="false" applyAlignment="false" applyProtection="false">
      <alignment vertical="center"/>
    </xf>
    <xf numFmtId="0" fontId="9" fillId="19" borderId="0" applyNumberFormat="false" applyBorder="false" applyAlignment="false" applyProtection="false">
      <alignment vertical="center"/>
    </xf>
    <xf numFmtId="0" fontId="9" fillId="17" borderId="0" applyNumberFormat="false" applyBorder="false" applyAlignment="false" applyProtection="false">
      <alignment vertical="center"/>
    </xf>
    <xf numFmtId="0" fontId="9" fillId="27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3" fillId="30" borderId="6" applyNumberFormat="false" applyAlignment="false" applyProtection="false">
      <alignment vertical="center"/>
    </xf>
    <xf numFmtId="0" fontId="24" fillId="0" borderId="4" applyNumberFormat="false" applyFill="false" applyAlignment="false" applyProtection="false">
      <alignment vertical="center"/>
    </xf>
    <xf numFmtId="0" fontId="25" fillId="32" borderId="7" applyNumberFormat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26" fillId="33" borderId="8" applyNumberFormat="false" applyAlignment="false" applyProtection="false">
      <alignment vertical="center"/>
    </xf>
    <xf numFmtId="0" fontId="9" fillId="31" borderId="0" applyNumberFormat="false" applyBorder="false" applyAlignment="false" applyProtection="false">
      <alignment vertical="center"/>
    </xf>
    <xf numFmtId="0" fontId="9" fillId="28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5" fillId="0" borderId="9" applyNumberFormat="false" applyFill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28" fillId="33" borderId="7" applyNumberFormat="false" applyAlignment="false" applyProtection="false">
      <alignment vertical="center"/>
    </xf>
    <xf numFmtId="0" fontId="10" fillId="34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0" fillId="29" borderId="0" applyNumberFormat="false" applyBorder="false" applyAlignment="false" applyProtection="false">
      <alignment vertical="center"/>
    </xf>
    <xf numFmtId="0" fontId="18" fillId="16" borderId="5" applyNumberFormat="false" applyFont="false" applyAlignment="false" applyProtection="false">
      <alignment vertical="center"/>
    </xf>
    <xf numFmtId="0" fontId="17" fillId="15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6" fillId="0" borderId="4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4" fillId="0" borderId="3" applyNumberFormat="false" applyFill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0" fontId="10" fillId="12" borderId="0" applyNumberFormat="false" applyBorder="false" applyAlignment="false" applyProtection="false">
      <alignment vertical="center"/>
    </xf>
    <xf numFmtId="0" fontId="13" fillId="0" borderId="2" applyNumberFormat="false" applyFill="false" applyAlignment="false" applyProtection="false">
      <alignment vertical="center"/>
    </xf>
    <xf numFmtId="0" fontId="10" fillId="11" borderId="0" applyNumberFormat="false" applyBorder="false" applyAlignment="false" applyProtection="false">
      <alignment vertical="center"/>
    </xf>
    <xf numFmtId="0" fontId="12" fillId="10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1" fillId="8" borderId="0" applyNumberFormat="false" applyBorder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0" xfId="0" applyFont="true">
      <alignment vertical="center"/>
    </xf>
    <xf numFmtId="0" fontId="3" fillId="0" borderId="0" xfId="0" applyFont="true">
      <alignment vertical="center"/>
    </xf>
    <xf numFmtId="0" fontId="4" fillId="0" borderId="0" xfId="0" applyFont="true">
      <alignment vertical="center"/>
    </xf>
    <xf numFmtId="0" fontId="5" fillId="0" borderId="0" xfId="0" applyFont="true" applyFill="true" applyAlignment="true">
      <alignment horizontal="center" vertical="center"/>
    </xf>
    <xf numFmtId="0" fontId="6" fillId="0" borderId="0" xfId="0" applyFont="true" applyFill="true" applyAlignment="true">
      <alignment horizontal="center" vertical="center"/>
    </xf>
    <xf numFmtId="0" fontId="7" fillId="0" borderId="1" xfId="0" applyFont="true" applyFill="true" applyBorder="true" applyAlignment="true">
      <alignment horizontal="center" vertical="center" wrapText="true"/>
    </xf>
    <xf numFmtId="10" fontId="1" fillId="0" borderId="1" xfId="0" applyNumberFormat="true" applyFont="true" applyFill="true" applyBorder="true" applyAlignment="true">
      <alignment horizontal="center" vertical="center" wrapText="true"/>
    </xf>
    <xf numFmtId="0" fontId="1" fillId="0" borderId="1" xfId="0" applyFont="true" applyFill="true" applyBorder="true" applyAlignment="true">
      <alignment horizontal="center" vertical="center" wrapText="true"/>
    </xf>
    <xf numFmtId="0" fontId="5" fillId="0" borderId="0" xfId="0" applyFont="true" applyFill="true" applyBorder="true" applyAlignment="true">
      <alignment horizontal="center" vertical="center"/>
    </xf>
    <xf numFmtId="10" fontId="1" fillId="0" borderId="1" xfId="0" applyNumberFormat="true" applyFont="true" applyFill="true" applyBorder="true" applyAlignment="true">
      <alignment horizontal="center" vertical="center" wrapText="true"/>
    </xf>
    <xf numFmtId="0" fontId="1" fillId="0" borderId="1" xfId="0" applyFont="true" applyFill="true" applyBorder="true" applyAlignment="true">
      <alignment horizontal="center" vertical="center" wrapText="true"/>
    </xf>
    <xf numFmtId="0" fontId="8" fillId="0" borderId="0" xfId="0" applyFont="true" applyFill="true" applyBorder="true" applyAlignment="true">
      <alignment vertical="center"/>
    </xf>
    <xf numFmtId="9" fontId="1" fillId="0" borderId="1" xfId="35" applyFont="true" applyFill="true" applyBorder="true" applyAlignment="true" applyProtection="true">
      <alignment horizontal="center" vertical="center" wrapText="true"/>
    </xf>
    <xf numFmtId="9" fontId="1" fillId="0" borderId="1" xfId="0" applyNumberFormat="true" applyFont="true" applyFill="true" applyBorder="true" applyAlignment="true">
      <alignment horizontal="center" vertical="center" wrapText="true"/>
    </xf>
    <xf numFmtId="10" fontId="1" fillId="0" borderId="1" xfId="35" applyNumberFormat="true" applyFont="true" applyFill="true" applyBorder="true" applyAlignment="true">
      <alignment horizontal="center" vertical="center" wrapText="true"/>
    </xf>
    <xf numFmtId="9" fontId="1" fillId="0" borderId="1" xfId="0" applyNumberFormat="true" applyFont="true" applyFill="true" applyBorder="true" applyAlignment="true">
      <alignment horizontal="center" vertical="center" wrapText="true"/>
    </xf>
    <xf numFmtId="10" fontId="1" fillId="0" borderId="1" xfId="35" applyNumberFormat="true" applyFont="true" applyBorder="true" applyAlignment="true">
      <alignment horizontal="center" vertical="center" wrapText="true"/>
    </xf>
    <xf numFmtId="0" fontId="7" fillId="2" borderId="1" xfId="0" applyFont="true" applyFill="true" applyBorder="true" applyAlignment="true">
      <alignment horizontal="center" vertical="center" wrapText="true"/>
    </xf>
    <xf numFmtId="0" fontId="7" fillId="3" borderId="1" xfId="0" applyFont="true" applyFill="true" applyBorder="true" applyAlignment="true">
      <alignment horizontal="center" vertical="center" wrapText="true"/>
    </xf>
    <xf numFmtId="0" fontId="7" fillId="4" borderId="1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J29"/>
  <sheetViews>
    <sheetView tabSelected="1" workbookViewId="0">
      <selection activeCell="A3" sqref="$A3:$XFD29"/>
    </sheetView>
  </sheetViews>
  <sheetFormatPr defaultColWidth="9" defaultRowHeight="15.75"/>
  <cols>
    <col min="2" max="2" width="33.625" customWidth="true"/>
    <col min="3" max="3" width="10" customWidth="true"/>
    <col min="4" max="4" width="13" customWidth="true"/>
    <col min="5" max="5" width="15.625" customWidth="true"/>
    <col min="6" max="6" width="14.25" customWidth="true"/>
    <col min="7" max="7" width="14.75" customWidth="true"/>
    <col min="8" max="8" width="13.625" customWidth="true"/>
    <col min="9" max="9" width="18.125" customWidth="true"/>
    <col min="10" max="10" width="20" customWidth="true"/>
  </cols>
  <sheetData>
    <row r="1" ht="20.25" spans="1:1">
      <c r="A1" s="2" t="s">
        <v>0</v>
      </c>
    </row>
    <row r="2" ht="33" customHeight="true" spans="2:9">
      <c r="B2" s="3"/>
      <c r="C2" s="4" t="s">
        <v>1</v>
      </c>
      <c r="D2" s="4"/>
      <c r="E2" s="4"/>
      <c r="F2" s="4"/>
      <c r="G2" s="4"/>
      <c r="H2" s="4"/>
      <c r="I2" s="4"/>
    </row>
    <row r="3" s="1" customFormat="true" ht="30" customHeight="true" spans="2:10">
      <c r="B3" s="5" t="s">
        <v>2</v>
      </c>
      <c r="C3" s="6"/>
      <c r="D3" s="6"/>
      <c r="E3" s="6"/>
      <c r="F3" s="6"/>
      <c r="G3" s="6"/>
      <c r="H3" s="6"/>
      <c r="I3" s="6"/>
      <c r="J3" s="6"/>
    </row>
    <row r="4" s="1" customFormat="true" ht="61" customHeight="true" spans="2:10"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</row>
    <row r="5" s="1" customFormat="true" ht="25" customHeight="true" spans="2:10">
      <c r="B5" s="7" t="s">
        <v>12</v>
      </c>
      <c r="C5" s="8">
        <v>0.035</v>
      </c>
      <c r="D5" s="9">
        <v>1000</v>
      </c>
      <c r="E5" s="14">
        <v>0.35</v>
      </c>
      <c r="F5" s="15">
        <v>0.27</v>
      </c>
      <c r="G5" s="15">
        <v>0.18</v>
      </c>
      <c r="H5" s="15">
        <v>0.2</v>
      </c>
      <c r="I5" s="9"/>
      <c r="J5" s="9"/>
    </row>
    <row r="6" s="1" customFormat="true" ht="25" customHeight="true" spans="2:10">
      <c r="B6" s="7" t="s">
        <v>13</v>
      </c>
      <c r="C6" s="9"/>
      <c r="D6" s="9">
        <f>C5*D5</f>
        <v>35</v>
      </c>
      <c r="E6" s="9">
        <f>D5*E5*C5</f>
        <v>12.25</v>
      </c>
      <c r="F6" s="9">
        <f>D5*F5*C5</f>
        <v>9.45</v>
      </c>
      <c r="G6" s="9">
        <f>D5*G5*C5</f>
        <v>6.3</v>
      </c>
      <c r="H6" s="9">
        <f>D5*H5*C5</f>
        <v>7</v>
      </c>
      <c r="I6" s="9"/>
      <c r="J6" s="9"/>
    </row>
    <row r="7" s="1" customFormat="true" ht="25" customHeight="true" spans="2:10">
      <c r="B7" s="7"/>
      <c r="C7" s="9"/>
      <c r="D7" s="9"/>
      <c r="E7" s="9"/>
      <c r="F7" s="9"/>
      <c r="G7" s="9"/>
      <c r="H7" s="9"/>
      <c r="I7" s="9"/>
      <c r="J7" s="9"/>
    </row>
    <row r="8" s="1" customFormat="true" ht="25" customHeight="true" spans="2:10">
      <c r="B8" s="7" t="s">
        <v>14</v>
      </c>
      <c r="C8" s="8">
        <v>0.035</v>
      </c>
      <c r="D8" s="9">
        <v>1200</v>
      </c>
      <c r="E8" s="16">
        <f>E9/D9</f>
        <v>0.291666666666667</v>
      </c>
      <c r="F8" s="16">
        <f>F9/D9</f>
        <v>0.305</v>
      </c>
      <c r="G8" s="16">
        <f>G9/D9</f>
        <v>0.203333333333333</v>
      </c>
      <c r="H8" s="15">
        <v>0.2</v>
      </c>
      <c r="I8" s="9"/>
      <c r="J8" s="9"/>
    </row>
    <row r="9" s="1" customFormat="true" ht="25" customHeight="true" spans="2:10">
      <c r="B9" s="7" t="s">
        <v>13</v>
      </c>
      <c r="C9" s="9"/>
      <c r="D9" s="9">
        <f>C8*D8</f>
        <v>42</v>
      </c>
      <c r="E9" s="9">
        <f>E6</f>
        <v>12.25</v>
      </c>
      <c r="F9" s="9">
        <f>(42-12.25-8.4)*0.6</f>
        <v>12.81</v>
      </c>
      <c r="G9" s="9">
        <f>(42-12.25-8.4)*0.4</f>
        <v>8.54</v>
      </c>
      <c r="H9" s="9">
        <f>D9*H8</f>
        <v>8.4</v>
      </c>
      <c r="I9" s="9">
        <f>F9-F6</f>
        <v>3.36</v>
      </c>
      <c r="J9" s="9">
        <f>I9*46000</f>
        <v>154560</v>
      </c>
    </row>
    <row r="10" s="1" customFormat="true" ht="25" customHeight="true" spans="2:10">
      <c r="B10" s="7"/>
      <c r="C10" s="9"/>
      <c r="D10" s="9"/>
      <c r="E10" s="9"/>
      <c r="F10" s="9"/>
      <c r="G10" s="9"/>
      <c r="H10" s="9"/>
      <c r="I10" s="9"/>
      <c r="J10" s="9"/>
    </row>
    <row r="11" s="1" customFormat="true" ht="33" customHeight="true" spans="2:10">
      <c r="B11" s="7" t="s">
        <v>15</v>
      </c>
      <c r="C11" s="8">
        <v>0.035</v>
      </c>
      <c r="D11" s="9">
        <v>1200</v>
      </c>
      <c r="E11" s="16">
        <f>E12/D12</f>
        <v>0.291666666666667</v>
      </c>
      <c r="F11" s="16">
        <f>F12/D12</f>
        <v>0.505</v>
      </c>
      <c r="G11" s="16">
        <f>G12/D12</f>
        <v>0.203333333333333</v>
      </c>
      <c r="H11" s="9">
        <v>0</v>
      </c>
      <c r="I11" s="9"/>
      <c r="J11" s="9"/>
    </row>
    <row r="12" s="1" customFormat="true" ht="25" customHeight="true" spans="2:10">
      <c r="B12" s="7" t="s">
        <v>13</v>
      </c>
      <c r="C12" s="9"/>
      <c r="D12" s="9">
        <f>C11*D11</f>
        <v>42</v>
      </c>
      <c r="E12" s="9">
        <f>E6</f>
        <v>12.25</v>
      </c>
      <c r="F12" s="9">
        <f>F9+H9</f>
        <v>21.21</v>
      </c>
      <c r="G12" s="9">
        <f>D12-E12-F12</f>
        <v>8.54000000000001</v>
      </c>
      <c r="H12" s="9">
        <v>0</v>
      </c>
      <c r="I12" s="9">
        <f>F12-F6</f>
        <v>11.76</v>
      </c>
      <c r="J12" s="19">
        <f>I12*46000</f>
        <v>540960</v>
      </c>
    </row>
    <row r="13" s="1" customFormat="true" ht="15"/>
    <row r="14" s="1" customFormat="true" ht="25" customHeight="true" spans="2:10">
      <c r="B14" s="10" t="s">
        <v>16</v>
      </c>
      <c r="C14" s="10"/>
      <c r="D14" s="10"/>
      <c r="E14" s="10"/>
      <c r="F14" s="10"/>
      <c r="G14" s="10"/>
      <c r="H14" s="10"/>
      <c r="I14" s="10"/>
      <c r="J14" s="10"/>
    </row>
    <row r="15" s="1" customFormat="true" ht="43.5" spans="2:10">
      <c r="B15" s="7" t="s">
        <v>17</v>
      </c>
      <c r="C15" s="7" t="s">
        <v>4</v>
      </c>
      <c r="D15" s="7" t="s">
        <v>5</v>
      </c>
      <c r="E15" s="7" t="s">
        <v>6</v>
      </c>
      <c r="F15" s="7" t="s">
        <v>7</v>
      </c>
      <c r="G15" s="7" t="s">
        <v>8</v>
      </c>
      <c r="H15" s="7" t="s">
        <v>9</v>
      </c>
      <c r="I15" s="7" t="s">
        <v>10</v>
      </c>
      <c r="J15" s="7" t="s">
        <v>11</v>
      </c>
    </row>
    <row r="16" s="1" customFormat="true" ht="15" spans="2:10">
      <c r="B16" s="7" t="s">
        <v>18</v>
      </c>
      <c r="C16" s="11">
        <v>0.04</v>
      </c>
      <c r="D16" s="12">
        <v>1000</v>
      </c>
      <c r="E16" s="14">
        <v>0.35</v>
      </c>
      <c r="F16" s="17">
        <v>0.27</v>
      </c>
      <c r="G16" s="17">
        <v>0.18</v>
      </c>
      <c r="H16" s="17">
        <v>0.2</v>
      </c>
      <c r="I16" s="12"/>
      <c r="J16" s="12"/>
    </row>
    <row r="17" s="1" customFormat="true" ht="15" spans="2:10">
      <c r="B17" s="7" t="s">
        <v>13</v>
      </c>
      <c r="C17" s="12"/>
      <c r="D17" s="12">
        <f>C16*D16</f>
        <v>40</v>
      </c>
      <c r="E17" s="12">
        <f>D16*E16*C16</f>
        <v>14</v>
      </c>
      <c r="F17" s="12">
        <f>D16*F16*C16</f>
        <v>10.8</v>
      </c>
      <c r="G17" s="12">
        <f>D16*G16*C16</f>
        <v>7.2</v>
      </c>
      <c r="H17" s="12">
        <f>D16*H16*C16</f>
        <v>8</v>
      </c>
      <c r="I17" s="12"/>
      <c r="J17" s="12"/>
    </row>
    <row r="18" s="1" customFormat="true" ht="15" spans="2:10">
      <c r="B18" s="7"/>
      <c r="C18" s="12"/>
      <c r="D18" s="12"/>
      <c r="E18" s="12"/>
      <c r="F18" s="12"/>
      <c r="G18" s="12"/>
      <c r="H18" s="12"/>
      <c r="I18" s="12"/>
      <c r="J18" s="12"/>
    </row>
    <row r="19" s="1" customFormat="true" ht="27" customHeight="true" spans="2:10">
      <c r="B19" s="7" t="s">
        <v>19</v>
      </c>
      <c r="C19" s="11">
        <v>0.04</v>
      </c>
      <c r="D19" s="12">
        <v>1000</v>
      </c>
      <c r="E19" s="18">
        <f>E20/D20</f>
        <v>0.35</v>
      </c>
      <c r="F19" s="18">
        <f>F16+H16</f>
        <v>0.47</v>
      </c>
      <c r="G19" s="18">
        <f>G20/D20</f>
        <v>0.18</v>
      </c>
      <c r="H19" s="12">
        <v>0</v>
      </c>
      <c r="I19" s="12"/>
      <c r="J19" s="12"/>
    </row>
    <row r="20" s="1" customFormat="true" ht="23" customHeight="true" spans="2:10">
      <c r="B20" s="7" t="s">
        <v>13</v>
      </c>
      <c r="C20" s="12"/>
      <c r="D20" s="12">
        <f>C19*D19</f>
        <v>40</v>
      </c>
      <c r="E20" s="12">
        <f>E17</f>
        <v>14</v>
      </c>
      <c r="F20" s="12">
        <f>D20*F19</f>
        <v>18.8</v>
      </c>
      <c r="G20" s="12">
        <f>D20-E20-F20</f>
        <v>7.2</v>
      </c>
      <c r="H20" s="12">
        <v>0</v>
      </c>
      <c r="I20" s="12">
        <f>F20-F17</f>
        <v>8</v>
      </c>
      <c r="J20" s="20">
        <f>I20*1200</f>
        <v>9600</v>
      </c>
    </row>
    <row r="21" s="1" customFormat="true" ht="15" spans="2:10">
      <c r="B21" s="13"/>
      <c r="C21" s="13"/>
      <c r="D21" s="13"/>
      <c r="E21" s="13"/>
      <c r="F21" s="13"/>
      <c r="G21" s="13"/>
      <c r="H21" s="13"/>
      <c r="I21" s="13"/>
      <c r="J21" s="13"/>
    </row>
    <row r="22" s="1" customFormat="true" ht="15" spans="2:10">
      <c r="B22" s="13"/>
      <c r="C22" s="13"/>
      <c r="D22" s="13"/>
      <c r="E22" s="13"/>
      <c r="F22" s="13"/>
      <c r="G22" s="13"/>
      <c r="H22" s="13"/>
      <c r="I22" s="13"/>
      <c r="J22" s="13"/>
    </row>
    <row r="23" s="1" customFormat="true" ht="27" customHeight="true" spans="2:10">
      <c r="B23" s="10" t="s">
        <v>20</v>
      </c>
      <c r="C23" s="10"/>
      <c r="D23" s="10"/>
      <c r="E23" s="10"/>
      <c r="F23" s="10"/>
      <c r="G23" s="10"/>
      <c r="H23" s="10"/>
      <c r="I23" s="10"/>
      <c r="J23" s="10"/>
    </row>
    <row r="24" s="1" customFormat="true" ht="43.5" spans="2:10">
      <c r="B24" s="7" t="s">
        <v>21</v>
      </c>
      <c r="C24" s="7" t="s">
        <v>4</v>
      </c>
      <c r="D24" s="7" t="s">
        <v>5</v>
      </c>
      <c r="E24" s="7" t="s">
        <v>6</v>
      </c>
      <c r="F24" s="7" t="s">
        <v>7</v>
      </c>
      <c r="G24" s="7" t="s">
        <v>8</v>
      </c>
      <c r="H24" s="7" t="s">
        <v>9</v>
      </c>
      <c r="I24" s="7" t="s">
        <v>10</v>
      </c>
      <c r="J24" s="7" t="s">
        <v>11</v>
      </c>
    </row>
    <row r="25" s="1" customFormat="true" ht="15" spans="2:10">
      <c r="B25" s="7" t="s">
        <v>12</v>
      </c>
      <c r="C25" s="11">
        <v>0.08</v>
      </c>
      <c r="D25" s="12">
        <v>1800</v>
      </c>
      <c r="E25" s="14">
        <v>0.35</v>
      </c>
      <c r="F25" s="17">
        <v>0.27</v>
      </c>
      <c r="G25" s="17">
        <v>0.18</v>
      </c>
      <c r="H25" s="17">
        <v>0.2</v>
      </c>
      <c r="I25" s="12"/>
      <c r="J25" s="12"/>
    </row>
    <row r="26" s="1" customFormat="true" ht="15" spans="2:10">
      <c r="B26" s="7" t="s">
        <v>13</v>
      </c>
      <c r="C26" s="12"/>
      <c r="D26" s="12">
        <f>C25*D25</f>
        <v>144</v>
      </c>
      <c r="E26" s="12">
        <f>D25*E25*C25</f>
        <v>50.4</v>
      </c>
      <c r="F26" s="12">
        <f>D25*F25*C25</f>
        <v>38.88</v>
      </c>
      <c r="G26" s="12">
        <f>D25*G25*C25</f>
        <v>25.92</v>
      </c>
      <c r="H26" s="12">
        <f>D25*H25*C25</f>
        <v>28.8</v>
      </c>
      <c r="I26" s="12"/>
      <c r="J26" s="12"/>
    </row>
    <row r="27" s="1" customFormat="true" ht="15" spans="2:10">
      <c r="B27" s="7"/>
      <c r="C27" s="12"/>
      <c r="D27" s="12"/>
      <c r="E27" s="12"/>
      <c r="F27" s="12"/>
      <c r="G27" s="12"/>
      <c r="H27" s="12"/>
      <c r="I27" s="12"/>
      <c r="J27" s="12"/>
    </row>
    <row r="28" s="1" customFormat="true" ht="31" customHeight="true" spans="2:10">
      <c r="B28" s="7" t="s">
        <v>19</v>
      </c>
      <c r="C28" s="11">
        <v>0.08</v>
      </c>
      <c r="D28" s="12">
        <v>1800</v>
      </c>
      <c r="E28" s="18">
        <f>E29/D29</f>
        <v>0.35</v>
      </c>
      <c r="F28" s="18">
        <f>F25+H25</f>
        <v>0.47</v>
      </c>
      <c r="G28" s="18">
        <f>G29/D29</f>
        <v>0.18</v>
      </c>
      <c r="H28" s="12">
        <v>0</v>
      </c>
      <c r="I28" s="12"/>
      <c r="J28" s="12"/>
    </row>
    <row r="29" s="1" customFormat="true" ht="18" customHeight="true" spans="2:10">
      <c r="B29" s="7" t="s">
        <v>13</v>
      </c>
      <c r="C29" s="12"/>
      <c r="D29" s="12">
        <f>C28*D28</f>
        <v>144</v>
      </c>
      <c r="E29" s="12">
        <f>E26</f>
        <v>50.4</v>
      </c>
      <c r="F29" s="12">
        <f>D29*F28</f>
        <v>67.68</v>
      </c>
      <c r="G29" s="12">
        <f>D29-E29-F29</f>
        <v>25.92</v>
      </c>
      <c r="H29" s="12">
        <v>0</v>
      </c>
      <c r="I29" s="12">
        <f>F29-F26</f>
        <v>28.8</v>
      </c>
      <c r="J29" s="21">
        <f>I29*1000</f>
        <v>28800</v>
      </c>
    </row>
  </sheetData>
  <mergeCells count="4">
    <mergeCell ref="C2:I2"/>
    <mergeCell ref="B3:J3"/>
    <mergeCell ref="B14:J14"/>
    <mergeCell ref="B23:J23"/>
  </mergeCells>
  <pageMargins left="0.751388888888889" right="0.751388888888889" top="1" bottom="1" header="0.511805555555556" footer="0.511805555555556"/>
  <pageSetup paperSize="9" scale="61" orientation="landscape" horizontalDpi="600"/>
  <headerFooter alignWithMargins="0" scaleWithDoc="0">
    <oddFooter>&amp;L&amp;"Times New Roman"&amp;16- 16 -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.75"/>
  <sheetData/>
  <pageMargins left="0.75" right="0.75" top="1" bottom="1" header="0.511805555555556" footer="0.511805555555556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wps</dc:creator>
  <cp:lastModifiedBy>greatwall</cp:lastModifiedBy>
  <dcterms:created xsi:type="dcterms:W3CDTF">2018-05-27T11:28:00Z</dcterms:created>
  <dcterms:modified xsi:type="dcterms:W3CDTF">2024-01-04T16:25:07Z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2052-11.8.2.10489</vt:lpwstr>
  </property>
</Properties>
</file>